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sar Industries\Desktop\"/>
    </mc:Choice>
  </mc:AlternateContent>
  <xr:revisionPtr revIDLastSave="0" documentId="13_ncr:1_{EB0AE034-3024-4DEC-BEE5-CF8B30062B2A}" xr6:coauthVersionLast="47" xr6:coauthVersionMax="47" xr10:uidLastSave="{00000000-0000-0000-0000-000000000000}"/>
  <bookViews>
    <workbookView xWindow="20370" yWindow="-120" windowWidth="29040" windowHeight="15720" xr2:uid="{9D385779-8355-4501-9109-A526CC972FFB}"/>
  </bookViews>
  <sheets>
    <sheet name="Cuadro Ahorro" sheetId="1" r:id="rId1"/>
  </sheets>
  <definedNames>
    <definedName name="_xlnm.Print_Area" localSheetId="0">'Cuadro Ahorro'!$A$1:$M$21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G11" i="1" l="1"/>
  <c r="H5" i="1"/>
  <c r="H7" i="1"/>
  <c r="H8" i="1"/>
  <c r="H9" i="1"/>
  <c r="H10" i="1"/>
  <c r="D12" i="1"/>
  <c r="H12" i="1" s="1"/>
  <c r="D13" i="1"/>
  <c r="G13" i="1" s="1"/>
  <c r="H4" i="1"/>
  <c r="I4" i="1" s="1"/>
  <c r="G4" i="1"/>
  <c r="H6" i="1" l="1"/>
  <c r="I6" i="1" s="1"/>
  <c r="E6" i="1"/>
  <c r="G10" i="1"/>
  <c r="G8" i="1"/>
  <c r="I12" i="1"/>
  <c r="I10" i="1"/>
  <c r="I8" i="1"/>
  <c r="I7" i="1"/>
  <c r="I9" i="1"/>
  <c r="I5" i="1"/>
  <c r="G6" i="1"/>
  <c r="G7" i="1"/>
  <c r="G9" i="1"/>
  <c r="H11" i="1"/>
  <c r="I11" i="1" s="1"/>
  <c r="G12" i="1"/>
  <c r="G5" i="1"/>
  <c r="H13" i="1"/>
  <c r="I13" i="1" s="1"/>
  <c r="F5" i="1"/>
  <c r="E5" i="1" l="1"/>
  <c r="F6" i="1" l="1"/>
  <c r="F7" i="1" l="1"/>
  <c r="E7" i="1"/>
  <c r="E8" i="1" l="1"/>
  <c r="F8" i="1"/>
  <c r="F9" i="1" l="1"/>
  <c r="E9" i="1"/>
  <c r="E10" i="1" l="1"/>
  <c r="F10" i="1"/>
  <c r="E11" i="1" l="1"/>
  <c r="F11" i="1"/>
  <c r="E12" i="1" l="1"/>
  <c r="F12" i="1"/>
  <c r="F13" i="1" l="1"/>
  <c r="B12" i="1" s="1"/>
  <c r="E13" i="1"/>
  <c r="B7" i="1" l="1"/>
  <c r="B5" i="1"/>
  <c r="B11" i="1"/>
  <c r="B10" i="1"/>
  <c r="B13" i="1"/>
  <c r="B9" i="1"/>
  <c r="B8" i="1"/>
  <c r="B6" i="1"/>
  <c r="B4" i="1"/>
  <c r="L13" i="1" l="1"/>
  <c r="L11" i="1"/>
  <c r="L6" i="1"/>
  <c r="L5" i="1"/>
  <c r="L7" i="1"/>
  <c r="L9" i="1"/>
  <c r="L10" i="1"/>
  <c r="L4" i="1"/>
  <c r="L8" i="1"/>
  <c r="L12" i="1"/>
</calcChain>
</file>

<file path=xl/sharedStrings.xml><?xml version="1.0" encoding="utf-8"?>
<sst xmlns="http://schemas.openxmlformats.org/spreadsheetml/2006/main" count="34" uniqueCount="34">
  <si>
    <t>DESCRIPCION</t>
  </si>
  <si>
    <t>LITROS POR MINUTO</t>
  </si>
  <si>
    <t>CONSUMO</t>
  </si>
  <si>
    <t>AHORRO</t>
  </si>
  <si>
    <t>L/M AHORRO</t>
  </si>
  <si>
    <t>COSTO AL AÑO</t>
  </si>
  <si>
    <t>AHORRO AL AÑO</t>
  </si>
  <si>
    <t>RANKING</t>
  </si>
  <si>
    <t>TUBO 6MM</t>
  </si>
  <si>
    <t>1er</t>
  </si>
  <si>
    <t>PISTOLA VMG11 SMC</t>
  </si>
  <si>
    <t>2do</t>
  </si>
  <si>
    <t>KN-R02</t>
  </si>
  <si>
    <t>3er</t>
  </si>
  <si>
    <t>KNH-R02</t>
  </si>
  <si>
    <t>4to</t>
  </si>
  <si>
    <t>PISTOLA 1200 EXAIR</t>
  </si>
  <si>
    <t>5to</t>
  </si>
  <si>
    <t>BOQUILLA 1100</t>
  </si>
  <si>
    <t>6to</t>
  </si>
  <si>
    <t>BOQUILLA PLANA 1122</t>
  </si>
  <si>
    <t>7mo</t>
  </si>
  <si>
    <t>PISTOLA 1810SS MAX EXAIR</t>
  </si>
  <si>
    <t>8vo</t>
  </si>
  <si>
    <t>PISTOLA 1810SS MED EXAIR</t>
  </si>
  <si>
    <t>9no</t>
  </si>
  <si>
    <t>PISTOLA 1810SS MIN EXAIR</t>
  </si>
  <si>
    <t>10mo</t>
  </si>
  <si>
    <t>DATOS</t>
  </si>
  <si>
    <t xml:space="preserve">COMPRESOR 7,5 HP </t>
  </si>
  <si>
    <t>80 GALONES</t>
  </si>
  <si>
    <t>COSTO KWH 58,10 COLONES</t>
  </si>
  <si>
    <t>10 HORAS AL DIA</t>
  </si>
  <si>
    <t>365 DIAS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</si>
</sst>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₡&quot;#,##0.00"/>
    <numFmt numFmtId="165" formatCode="0.0"/>
    <numFmt numFmtId="166" formatCode="&quot;₡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6" fillId="3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9" fontId="0" fillId="3" borderId="0" xfId="1" applyFont="1" applyFill="1" applyProtection="1">
      <protection locked="0"/>
    </xf>
    <xf numFmtId="166" fontId="0" fillId="3" borderId="0" xfId="1" applyNumberFormat="1" applyFont="1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164" fontId="0" fillId="3" borderId="0" xfId="0" applyNumberFormat="1" applyFill="1" applyProtection="1">
      <protection locked="0"/>
    </xf>
    <xf numFmtId="165" fontId="3" fillId="3" borderId="0" xfId="0" applyNumberFormat="1" applyFont="1" applyFill="1" applyProtection="1">
      <protection locked="0"/>
    </xf>
    <xf numFmtId="9" fontId="3" fillId="3" borderId="0" xfId="1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0" fontId="3" fillId="2" borderId="1" xfId="0" applyFont="1" applyFill="1" applyBorder="1" applyAlignment="1">
      <alignment horizontal="center"/>
    </xf>
    <xf numFmtId="9" fontId="3" fillId="2" borderId="1" xfId="1" applyFont="1" applyFill="1" applyBorder="1" applyAlignment="1" applyProtection="1">
      <alignment horizontal="center"/>
    </xf>
    <xf numFmtId="9" fontId="0" fillId="2" borderId="1" xfId="0" applyNumberFormat="1" applyFill="1" applyBorder="1"/>
    <xf numFmtId="9" fontId="3" fillId="2" borderId="1" xfId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 applyProtection="1">
      <alignment horizontal="right" vertical="center"/>
    </xf>
    <xf numFmtId="0" fontId="0" fillId="2" borderId="1" xfId="0" applyFill="1" applyBorder="1" applyAlignment="1">
      <alignment horizontal="center"/>
    </xf>
    <xf numFmtId="0" fontId="6" fillId="3" borderId="0" xfId="0" applyFont="1" applyFill="1"/>
    <xf numFmtId="0" fontId="0" fillId="3" borderId="0" xfId="0" applyFill="1"/>
    <xf numFmtId="9" fontId="0" fillId="3" borderId="0" xfId="1" applyFont="1" applyFill="1" applyProtection="1"/>
  </cellXfs>
  <cellStyles count="2">
    <cellStyle name="Normal" xfId="0" builtinId="0"/>
    <cellStyle name="Porcentaje" xfId="1" builtinId="5"/>
  </cellStyles>
  <dxfs count="3">
    <dxf>
      <font>
        <color theme="0"/>
      </font>
    </dxf>
    <dxf>
      <font>
        <color theme="1"/>
      </font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2AFE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123826</xdr:rowOff>
    </xdr:from>
    <xdr:to>
      <xdr:col>2</xdr:col>
      <xdr:colOff>1809750</xdr:colOff>
      <xdr:row>1</xdr:row>
      <xdr:rowOff>179244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2D47318-6B2C-4BC1-8392-B971D976C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23826"/>
          <a:ext cx="1428750" cy="303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8F2B-BED4-409D-A139-9A830810B1CE}">
  <dimension ref="A1:L22"/>
  <sheetViews>
    <sheetView showGridLines="0" tabSelected="1" zoomScale="87" zoomScaleNormal="87" workbookViewId="0">
      <selection activeCell="D5" sqref="D5"/>
    </sheetView>
  </sheetViews>
  <sheetFormatPr baseColWidth="10" defaultColWidth="11.42578125" defaultRowHeight="20.100000000000001" customHeight="1" x14ac:dyDescent="0.25"/>
  <cols>
    <col min="1" max="1" width="2.28515625" style="1" customWidth="1"/>
    <col min="2" max="2" width="2" style="1" customWidth="1"/>
    <col min="3" max="3" width="34.140625" style="3" customWidth="1"/>
    <col min="4" max="4" width="27.85546875" style="3" customWidth="1"/>
    <col min="5" max="5" width="18.7109375" style="3" customWidth="1"/>
    <col min="6" max="6" width="12.5703125" style="3" bestFit="1" customWidth="1"/>
    <col min="7" max="8" width="14.85546875" style="7" customWidth="1"/>
    <col min="9" max="9" width="16.7109375" style="7" customWidth="1"/>
    <col min="10" max="10" width="5.7109375" style="3" customWidth="1"/>
    <col min="11" max="11" width="13.28515625" style="3" customWidth="1"/>
    <col min="12" max="12" width="28" style="3" customWidth="1"/>
    <col min="13" max="13" width="3.42578125" style="3" customWidth="1"/>
    <col min="14" max="14" width="26.42578125" style="3" customWidth="1"/>
    <col min="15" max="16384" width="11.42578125" style="3"/>
  </cols>
  <sheetData>
    <row r="1" spans="1:12" s="26" customFormat="1" ht="20.100000000000001" customHeight="1" x14ac:dyDescent="0.25">
      <c r="A1" s="25"/>
      <c r="B1" s="25"/>
      <c r="G1" s="27"/>
      <c r="H1" s="27"/>
      <c r="I1" s="27"/>
    </row>
    <row r="2" spans="1:12" s="26" customFormat="1" ht="20.100000000000001" customHeight="1" x14ac:dyDescent="0.25">
      <c r="A2" s="25"/>
      <c r="B2" s="25"/>
      <c r="G2" s="27"/>
      <c r="H2" s="27"/>
      <c r="I2" s="27"/>
    </row>
    <row r="3" spans="1:12" ht="20.100000000000001" customHeight="1" x14ac:dyDescent="0.25">
      <c r="C3" s="2" t="s">
        <v>0</v>
      </c>
      <c r="D3" s="2" t="s">
        <v>1</v>
      </c>
      <c r="E3" s="15" t="s">
        <v>2</v>
      </c>
      <c r="F3" s="15" t="s">
        <v>3</v>
      </c>
      <c r="G3" s="16" t="s">
        <v>4</v>
      </c>
      <c r="H3" s="16" t="s">
        <v>5</v>
      </c>
      <c r="I3" s="16" t="s">
        <v>6</v>
      </c>
      <c r="J3" s="17"/>
      <c r="K3" s="17"/>
      <c r="L3" s="15" t="s">
        <v>7</v>
      </c>
    </row>
    <row r="4" spans="1:12" ht="20.100000000000001" customHeight="1" x14ac:dyDescent="0.25">
      <c r="B4" s="25">
        <f>_xlfn.RANK.EQ(F4,$F4:$F13,0)</f>
        <v>1</v>
      </c>
      <c r="C4" s="2" t="s">
        <v>8</v>
      </c>
      <c r="D4" s="4">
        <v>1</v>
      </c>
      <c r="E4" s="18">
        <v>1</v>
      </c>
      <c r="F4" s="16">
        <v>0</v>
      </c>
      <c r="G4" s="19">
        <f>D4</f>
        <v>1</v>
      </c>
      <c r="H4" s="20">
        <f>D4/93.37*58.1*3650</f>
        <v>2271.2327299989288</v>
      </c>
      <c r="I4" s="20">
        <f>+$H$4-H4</f>
        <v>0</v>
      </c>
      <c r="J4" s="21">
        <v>1</v>
      </c>
      <c r="K4" s="15" t="s">
        <v>9</v>
      </c>
      <c r="L4" s="22" t="str">
        <f>IFERROR(VLOOKUP(J4,B3:F13,2,FALSE),)</f>
        <v>TUBO 6MM</v>
      </c>
    </row>
    <row r="5" spans="1:12" ht="20.100000000000001" customHeight="1" x14ac:dyDescent="0.25">
      <c r="B5" s="25">
        <f>_xlfn.RANK.EQ(F5,$F4:$F13,0)</f>
        <v>1</v>
      </c>
      <c r="C5" s="2" t="s">
        <v>10</v>
      </c>
      <c r="D5" s="5">
        <f>D4</f>
        <v>1</v>
      </c>
      <c r="E5" s="23">
        <f>(D5/D4)-1</f>
        <v>0</v>
      </c>
      <c r="F5" s="18">
        <f>1-D5/D4</f>
        <v>0</v>
      </c>
      <c r="G5" s="19">
        <f>D4-D5</f>
        <v>0</v>
      </c>
      <c r="H5" s="20">
        <f t="shared" ref="H5:H13" si="0">D5/93.37*58.1*3650</f>
        <v>2271.2327299989288</v>
      </c>
      <c r="I5" s="20">
        <f t="shared" ref="I5:I13" si="1">+$H$4-H5</f>
        <v>0</v>
      </c>
      <c r="J5" s="21">
        <v>2</v>
      </c>
      <c r="K5" s="15" t="s">
        <v>11</v>
      </c>
      <c r="L5" s="22">
        <f>IFERROR(VLOOKUP(J5,B4:F14,2,FALSE),)</f>
        <v>0</v>
      </c>
    </row>
    <row r="6" spans="1:12" ht="20.100000000000001" customHeight="1" x14ac:dyDescent="0.25">
      <c r="B6" s="25">
        <f>_xlfn.RANK.EQ(F6,$F4:$F13,0)</f>
        <v>1</v>
      </c>
      <c r="C6" s="2" t="s">
        <v>12</v>
      </c>
      <c r="D6" s="5">
        <f>D4</f>
        <v>1</v>
      </c>
      <c r="E6" s="23">
        <f>(D6/D4)-1</f>
        <v>0</v>
      </c>
      <c r="F6" s="18">
        <f>1-(D6/D4)</f>
        <v>0</v>
      </c>
      <c r="G6" s="19">
        <f>D4-D6</f>
        <v>0</v>
      </c>
      <c r="H6" s="20">
        <f t="shared" si="0"/>
        <v>2271.2327299989288</v>
      </c>
      <c r="I6" s="20">
        <f t="shared" si="1"/>
        <v>0</v>
      </c>
      <c r="J6" s="21">
        <v>3</v>
      </c>
      <c r="K6" s="15" t="s">
        <v>13</v>
      </c>
      <c r="L6" s="22">
        <f>IFERROR(VLOOKUP(J6,B3:F13,2,FALSE),)</f>
        <v>0</v>
      </c>
    </row>
    <row r="7" spans="1:12" ht="20.100000000000001" customHeight="1" x14ac:dyDescent="0.25">
      <c r="B7" s="25">
        <f>_xlfn.RANK.EQ(F7,$F4:$F13,0)</f>
        <v>1</v>
      </c>
      <c r="C7" s="2" t="s">
        <v>14</v>
      </c>
      <c r="D7" s="5">
        <f>D4</f>
        <v>1</v>
      </c>
      <c r="E7" s="23">
        <f>(D7/D4)-1</f>
        <v>0</v>
      </c>
      <c r="F7" s="18">
        <f>1-(D7/D4)</f>
        <v>0</v>
      </c>
      <c r="G7" s="19">
        <f>D4-D7</f>
        <v>0</v>
      </c>
      <c r="H7" s="20">
        <f t="shared" si="0"/>
        <v>2271.2327299989288</v>
      </c>
      <c r="I7" s="20">
        <f t="shared" si="1"/>
        <v>0</v>
      </c>
      <c r="J7" s="21">
        <v>4</v>
      </c>
      <c r="K7" s="15" t="s">
        <v>15</v>
      </c>
      <c r="L7" s="22">
        <f>IFERROR(VLOOKUP(J7,B3:F13,2,FALSE),)</f>
        <v>0</v>
      </c>
    </row>
    <row r="8" spans="1:12" ht="20.100000000000001" customHeight="1" x14ac:dyDescent="0.25">
      <c r="B8" s="25">
        <f>_xlfn.RANK.EQ(F8,$F4:$F13,0)</f>
        <v>1</v>
      </c>
      <c r="C8" s="2" t="s">
        <v>16</v>
      </c>
      <c r="D8" s="5">
        <f>D4</f>
        <v>1</v>
      </c>
      <c r="E8" s="23">
        <f>(D8/D4)-1</f>
        <v>0</v>
      </c>
      <c r="F8" s="18">
        <f>1-(D8/D4)</f>
        <v>0</v>
      </c>
      <c r="G8" s="19">
        <f>D4-D8</f>
        <v>0</v>
      </c>
      <c r="H8" s="20">
        <f t="shared" si="0"/>
        <v>2271.2327299989288</v>
      </c>
      <c r="I8" s="20">
        <f t="shared" si="1"/>
        <v>0</v>
      </c>
      <c r="J8" s="21">
        <v>5</v>
      </c>
      <c r="K8" s="15" t="s">
        <v>17</v>
      </c>
      <c r="L8" s="22">
        <f>IFERROR(VLOOKUP(J8,B4:F14,2,FALSE),)</f>
        <v>0</v>
      </c>
    </row>
    <row r="9" spans="1:12" ht="20.100000000000001" customHeight="1" x14ac:dyDescent="0.25">
      <c r="B9" s="25">
        <f>_xlfn.RANK.EQ(F9,$F4:$F13,0)</f>
        <v>1</v>
      </c>
      <c r="C9" s="2" t="s">
        <v>18</v>
      </c>
      <c r="D9" s="5">
        <f>D4</f>
        <v>1</v>
      </c>
      <c r="E9" s="23">
        <f>(D9/D4)-1</f>
        <v>0</v>
      </c>
      <c r="F9" s="18">
        <f>1-(D9/D4)</f>
        <v>0</v>
      </c>
      <c r="G9" s="19">
        <f>D4-D9</f>
        <v>0</v>
      </c>
      <c r="H9" s="20">
        <f t="shared" si="0"/>
        <v>2271.2327299989288</v>
      </c>
      <c r="I9" s="20">
        <f t="shared" si="1"/>
        <v>0</v>
      </c>
      <c r="J9" s="21">
        <v>6</v>
      </c>
      <c r="K9" s="15" t="s">
        <v>19</v>
      </c>
      <c r="L9" s="22">
        <f>IFERROR(VLOOKUP(J9,B3:F13,2,FALSE),)</f>
        <v>0</v>
      </c>
    </row>
    <row r="10" spans="1:12" ht="20.100000000000001" customHeight="1" x14ac:dyDescent="0.25">
      <c r="B10" s="25">
        <f>_xlfn.RANK.EQ(F10,$F4:$F13,0)</f>
        <v>1</v>
      </c>
      <c r="C10" s="2" t="s">
        <v>20</v>
      </c>
      <c r="D10" s="5">
        <f>D4</f>
        <v>1</v>
      </c>
      <c r="E10" s="23">
        <f>(D10/D4)-1</f>
        <v>0</v>
      </c>
      <c r="F10" s="18">
        <f>1-(D10/D4)</f>
        <v>0</v>
      </c>
      <c r="G10" s="19">
        <f>D4-D10</f>
        <v>0</v>
      </c>
      <c r="H10" s="20">
        <f t="shared" si="0"/>
        <v>2271.2327299989288</v>
      </c>
      <c r="I10" s="20">
        <f t="shared" si="1"/>
        <v>0</v>
      </c>
      <c r="J10" s="21">
        <v>7</v>
      </c>
      <c r="K10" s="15" t="s">
        <v>21</v>
      </c>
      <c r="L10" s="22">
        <f>IFERROR(VLOOKUP(J10,B3:F13,2,FALSE),)</f>
        <v>0</v>
      </c>
    </row>
    <row r="11" spans="1:12" ht="20.100000000000001" customHeight="1" x14ac:dyDescent="0.25">
      <c r="B11" s="25">
        <f>_xlfn.RANK.EQ(F11,$F4:$F13,0)</f>
        <v>1</v>
      </c>
      <c r="C11" s="2" t="s">
        <v>22</v>
      </c>
      <c r="D11" s="5">
        <f>D4</f>
        <v>1</v>
      </c>
      <c r="E11" s="23">
        <f>(D11/D4)-1</f>
        <v>0</v>
      </c>
      <c r="F11" s="18">
        <f>1-(D11/D4)</f>
        <v>0</v>
      </c>
      <c r="G11" s="19">
        <f>D4-D11</f>
        <v>0</v>
      </c>
      <c r="H11" s="20">
        <f t="shared" si="0"/>
        <v>2271.2327299989288</v>
      </c>
      <c r="I11" s="20">
        <f t="shared" si="1"/>
        <v>0</v>
      </c>
      <c r="J11" s="21">
        <v>8</v>
      </c>
      <c r="K11" s="15" t="s">
        <v>23</v>
      </c>
      <c r="L11" s="22">
        <f>IFERROR(VLOOKUP(J11,B3:F13,2,FALSE),)</f>
        <v>0</v>
      </c>
    </row>
    <row r="12" spans="1:12" ht="20.100000000000001" customHeight="1" x14ac:dyDescent="0.25">
      <c r="B12" s="25">
        <f>_xlfn.RANK.EQ(F12,$F4:$F13,0)</f>
        <v>1</v>
      </c>
      <c r="C12" s="2" t="s">
        <v>24</v>
      </c>
      <c r="D12" s="5">
        <f>D4</f>
        <v>1</v>
      </c>
      <c r="E12" s="23">
        <f>(D12/D4)-1</f>
        <v>0</v>
      </c>
      <c r="F12" s="18">
        <f>1-(D12/D4)</f>
        <v>0</v>
      </c>
      <c r="G12" s="19">
        <f>D4-D12</f>
        <v>0</v>
      </c>
      <c r="H12" s="20">
        <f t="shared" si="0"/>
        <v>2271.2327299989288</v>
      </c>
      <c r="I12" s="20">
        <f t="shared" si="1"/>
        <v>0</v>
      </c>
      <c r="J12" s="21">
        <v>9</v>
      </c>
      <c r="K12" s="15" t="s">
        <v>25</v>
      </c>
      <c r="L12" s="22">
        <f>IFERROR(VLOOKUP(J12,B3:F13,2,FALSE),)</f>
        <v>0</v>
      </c>
    </row>
    <row r="13" spans="1:12" ht="20.100000000000001" customHeight="1" x14ac:dyDescent="0.25">
      <c r="B13" s="25">
        <f>_xlfn.RANK.EQ(F13,$F4:$F13,0)</f>
        <v>1</v>
      </c>
      <c r="C13" s="2" t="s">
        <v>26</v>
      </c>
      <c r="D13" s="5">
        <f>D4</f>
        <v>1</v>
      </c>
      <c r="E13" s="23">
        <f>(D13/D4)-1</f>
        <v>0</v>
      </c>
      <c r="F13" s="18">
        <f>1-(D13/D4)</f>
        <v>0</v>
      </c>
      <c r="G13" s="19">
        <f>D4-D13</f>
        <v>0</v>
      </c>
      <c r="H13" s="20">
        <f t="shared" si="0"/>
        <v>2271.2327299989288</v>
      </c>
      <c r="I13" s="20">
        <f t="shared" si="1"/>
        <v>0</v>
      </c>
      <c r="J13" s="21">
        <v>10</v>
      </c>
      <c r="K13" s="15" t="s">
        <v>27</v>
      </c>
      <c r="L13" s="22">
        <f>IFERROR(VLOOKUP(J13,B3:F13,2,FALSE),)</f>
        <v>0</v>
      </c>
    </row>
    <row r="14" spans="1:12" ht="20.100000000000001" customHeight="1" x14ac:dyDescent="0.25">
      <c r="C14" s="6"/>
    </row>
    <row r="15" spans="1:12" ht="20.100000000000001" customHeight="1" x14ac:dyDescent="0.25">
      <c r="C15" s="15" t="s">
        <v>28</v>
      </c>
      <c r="G15" s="8"/>
      <c r="H15" s="8"/>
    </row>
    <row r="16" spans="1:12" ht="20.100000000000001" customHeight="1" x14ac:dyDescent="0.25">
      <c r="C16" s="24" t="s">
        <v>29</v>
      </c>
      <c r="G16" s="8"/>
      <c r="H16" s="8"/>
      <c r="L16" s="9"/>
    </row>
    <row r="17" spans="3:12" ht="20.100000000000001" customHeight="1" x14ac:dyDescent="0.25">
      <c r="C17" s="24" t="s">
        <v>30</v>
      </c>
      <c r="D17" s="10"/>
      <c r="G17" s="8"/>
      <c r="H17" s="8"/>
      <c r="L17" s="9"/>
    </row>
    <row r="18" spans="3:12" ht="20.100000000000001" customHeight="1" x14ac:dyDescent="0.25">
      <c r="C18" s="24" t="s">
        <v>31</v>
      </c>
      <c r="D18" s="11"/>
    </row>
    <row r="19" spans="3:12" ht="20.100000000000001" customHeight="1" x14ac:dyDescent="0.25">
      <c r="C19" s="24" t="s">
        <v>32</v>
      </c>
      <c r="D19" s="10"/>
      <c r="E19" s="10"/>
      <c r="F19" s="12"/>
      <c r="G19" s="13"/>
      <c r="H19" s="13"/>
      <c r="I19" s="13"/>
    </row>
    <row r="20" spans="3:12" ht="20.100000000000001" customHeight="1" x14ac:dyDescent="0.25">
      <c r="C20" s="24" t="s">
        <v>33</v>
      </c>
      <c r="D20" s="14"/>
      <c r="F20" s="11"/>
    </row>
    <row r="21" spans="3:12" ht="20.100000000000001" customHeight="1" x14ac:dyDescent="0.25">
      <c r="C21" s="10"/>
      <c r="D21" s="14"/>
      <c r="F21" s="11"/>
    </row>
    <row r="22" spans="3:12" ht="20.100000000000001" customHeight="1" x14ac:dyDescent="0.25">
      <c r="C22" s="10"/>
      <c r="D22" s="14"/>
      <c r="F22" s="11"/>
    </row>
  </sheetData>
  <sheetProtection algorithmName="SHA-512" hashValue="ZaNLs1K1XuHuXJDJ/TMTTM87m8iJaPFqo8bYtrnlaYkG/YqkuoW/3qMlJ9wOQFyNnHjh/AdaFTOHnWoqA8w0tg==" saltValue="a1Jbz4PdRBmw1NaS59ZJQA==" spinCount="100000" sheet="1" objects="1" scenarios="1"/>
  <phoneticPr fontId="4" type="noConversion"/>
  <conditionalFormatting sqref="D5:D8">
    <cfRule type="cellIs" dxfId="2" priority="8" operator="lessThan">
      <formula>$D$4</formula>
    </cfRule>
  </conditionalFormatting>
  <conditionalFormatting sqref="D5:D14">
    <cfRule type="cellIs" dxfId="1" priority="7" operator="lessThan">
      <formula>$D$4</formula>
    </cfRule>
  </conditionalFormatting>
  <conditionalFormatting sqref="E4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{DF090ED8-6024-4540-A6C8-CD76FD35A916}</x14:id>
        </ext>
      </extLst>
    </cfRule>
  </conditionalFormatting>
  <conditionalFormatting sqref="E4:E13">
    <cfRule type="dataBar" priority="32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{9317B129-5B47-4C4A-8C5E-38128895FABB}</x14:id>
        </ext>
      </extLst>
    </cfRule>
    <cfRule type="dataBar" priority="33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{DC84A504-96CA-4657-8115-5BC324E219C9}</x14:id>
        </ext>
      </extLst>
    </cfRule>
  </conditionalFormatting>
  <conditionalFormatting sqref="F4:F13">
    <cfRule type="dataBar" priority="24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{82991E94-53EA-4FF0-B6A5-EAC733B60568}</x14:id>
        </ext>
      </extLst>
    </cfRule>
    <cfRule type="dataBar" priority="25">
      <dataBar>
        <cfvo type="num" val="0"/>
        <cfvo type="num" val="1.5"/>
        <color rgb="FF638EC6"/>
      </dataBar>
      <extLst>
        <ext xmlns:x14="http://schemas.microsoft.com/office/spreadsheetml/2009/9/main" uri="{B025F937-C7B1-47D3-B67F-A62EFF666E3E}">
          <x14:id>{6EA61044-3A90-4E5E-A17E-296E624CF640}</x14:id>
        </ext>
      </extLst>
    </cfRule>
    <cfRule type="dataBar" priority="26">
      <dataBar>
        <cfvo type="num" val="0"/>
        <cfvo type="num" val="&quot;1.5&quot;"/>
        <color rgb="FF638EC6"/>
      </dataBar>
      <extLst>
        <ext xmlns:x14="http://schemas.microsoft.com/office/spreadsheetml/2009/9/main" uri="{B025F937-C7B1-47D3-B67F-A62EFF666E3E}">
          <x14:id>{875890BE-3491-459F-B52D-1FECFB11F2BE}</x14:id>
        </ext>
      </extLst>
    </cfRule>
    <cfRule type="dataBar" priority="2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{81076D20-E3E0-4DE6-B4B4-63EC25F0B6B6}</x14:id>
        </ext>
      </extLst>
    </cfRule>
    <cfRule type="dataBar" priority="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{B9DA7ADB-391C-4445-886D-D75B919E29B7}</x14:id>
        </ext>
      </extLst>
    </cfRule>
    <cfRule type="dataBar" priority="2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{EACC5D15-7C20-485D-AC95-52347D7A0F0D}</x14:id>
        </ext>
      </extLst>
    </cfRule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{FA277326-D6F9-42C6-821B-905848337E19}</x14:id>
        </ext>
      </extLst>
    </cfRule>
  </conditionalFormatting>
  <conditionalFormatting sqref="H5:H13">
    <cfRule type="cellIs" dxfId="0" priority="1" operator="equal">
      <formula>$H$4</formula>
    </cfRule>
  </conditionalFormatting>
  <conditionalFormatting sqref="J3:K3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{51F4726D-DD64-4B5A-823D-D82FDE46A9F6}</x14:id>
        </ext>
      </extLst>
    </cfRule>
  </conditionalFormatting>
  <pageMargins left="0.7" right="0.7" top="0.75" bottom="0.75" header="0.3" footer="0.3"/>
  <pageSetup scale="42" orientation="portrait" horizontalDpi="360" verticalDpi="360" r:id="rId1"/>
  <ignoredErrors>
    <ignoredError sqref="G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F090ED8-6024-4540-A6C8-CD76FD35A91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E4</xm:sqref>
        </x14:conditionalFormatting>
        <x14:conditionalFormatting xmlns:xm="http://schemas.microsoft.com/office/excel/2006/main">
          <x14:cfRule type="dataBar" id="{9317B129-5B47-4C4A-8C5E-38128895FABB}">
            <x14:dataBar minLength="0" maxLength="100">
              <x14:cfvo type="autoMin"/>
              <x14:cfvo type="autoMax"/>
              <x14:negativeFillColor rgb="FF2AFE71"/>
              <x14:axisColor rgb="FF000000"/>
            </x14:dataBar>
          </x14:cfRule>
          <x14:cfRule type="dataBar" id="{DC84A504-96CA-4657-8115-5BC324E219C9}">
            <x14:dataBar minLength="0" maxLength="100">
              <x14:cfvo type="autoMin"/>
              <x14:cfvo type="autoMax"/>
              <x14:negativeFillColor rgb="FF00B050"/>
              <x14:axisColor rgb="FF2AFE71"/>
            </x14:dataBar>
          </x14:cfRule>
          <xm:sqref>E4:E13</xm:sqref>
        </x14:conditionalFormatting>
        <x14:conditionalFormatting xmlns:xm="http://schemas.microsoft.com/office/excel/2006/main">
          <x14:cfRule type="dataBar" id="{82991E94-53EA-4FF0-B6A5-EAC733B605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6EA61044-3A90-4E5E-A17E-296E624CF640}">
            <x14:dataBar minLength="0" maxLength="100" gradient="0">
              <x14:cfvo type="num">
                <xm:f>0</xm:f>
              </x14:cfvo>
              <x14:cfvo type="num">
                <xm:f>1.5</xm:f>
              </x14:cfvo>
              <x14:negativeFillColor rgb="FFFF0000"/>
              <x14:axisColor rgb="FF000000"/>
            </x14:dataBar>
          </x14:cfRule>
          <x14:cfRule type="dataBar" id="{875890BE-3491-459F-B52D-1FECFB11F2BE}">
            <x14:dataBar minLength="0" maxLength="100" gradient="0">
              <x14:cfvo type="num">
                <xm:f>0</xm:f>
              </x14:cfvo>
              <x14:cfvo type="num">
                <xm:f>"1.5"</xm:f>
              </x14:cfvo>
              <x14:negativeFillColor rgb="FFFF0000"/>
              <x14:axisColor rgb="FF000000"/>
            </x14:dataBar>
          </x14:cfRule>
          <x14:cfRule type="dataBar" id="{81076D20-E3E0-4DE6-B4B4-63EC25F0B6B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B9DA7ADB-391C-4445-886D-D75B919E29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EACC5D15-7C20-485D-AC95-52347D7A0F0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FA277326-D6F9-42C6-821B-905848337E1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F4:F13</xm:sqref>
        </x14:conditionalFormatting>
        <x14:conditionalFormatting xmlns:xm="http://schemas.microsoft.com/office/excel/2006/main">
          <x14:cfRule type="dataBar" id="{51F4726D-DD64-4B5A-823D-D82FDE46A9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J3:K3</xm:sqref>
        </x14:conditionalFormatting>
        <x14:conditionalFormatting xmlns:xm="http://schemas.microsoft.com/office/excel/2006/main">
          <x14:cfRule type="iconSet" priority="34" id="{556F3E74-1A64-4B16-897D-4B0162DCF4EB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K4:K13</xm:sqref>
        </x14:conditionalFormatting>
        <x14:conditionalFormatting xmlns:xm="http://schemas.microsoft.com/office/excel/2006/main">
          <x14:cfRule type="iconSet" priority="3" id="{B7E1434F-C031-4E03-9510-9B34456F1DA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M4:M13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Ahorro</vt:lpstr>
      <vt:lpstr>'Cuadro Ahorro'!Área_de_impresión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Castro</dc:creator>
  <cp:keywords/>
  <dc:description/>
  <cp:lastModifiedBy>cesar mujica</cp:lastModifiedBy>
  <cp:revision/>
  <dcterms:created xsi:type="dcterms:W3CDTF">2023-07-14T13:24:22Z</dcterms:created>
  <dcterms:modified xsi:type="dcterms:W3CDTF">2025-01-14T16:40:18Z</dcterms:modified>
  <cp:category/>
  <cp:contentStatus/>
</cp:coreProperties>
</file>